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2"/>
  </bookViews>
  <sheets>
    <sheet name="Fabbis annuale" sheetId="1" r:id="rId1"/>
    <sheet name="All. A1" sheetId="2" r:id="rId2"/>
    <sheet name="All. A2" sheetId="3" r:id="rId3"/>
  </sheets>
  <definedNames>
    <definedName name="_xlnm.Print_Area" localSheetId="1">'All. A1'!$A$1:$L$10</definedName>
    <definedName name="_xlnm.Print_Area" localSheetId="2">'All. A2'!$A$1:$E$11</definedName>
    <definedName name="_xlnm.Print_Area" localSheetId="0">'Fabbis annuale'!$A$1:$M$17</definedName>
  </definedNames>
  <calcPr fullCalcOnLoad="1"/>
</workbook>
</file>

<file path=xl/sharedStrings.xml><?xml version="1.0" encoding="utf-8"?>
<sst xmlns="http://schemas.openxmlformats.org/spreadsheetml/2006/main" count="72" uniqueCount="35">
  <si>
    <t>Asl 1</t>
  </si>
  <si>
    <t>Asl 2</t>
  </si>
  <si>
    <t>Asl 3</t>
  </si>
  <si>
    <t>Asl 4</t>
  </si>
  <si>
    <t>Asl 5</t>
  </si>
  <si>
    <t>A.O.San Martino</t>
  </si>
  <si>
    <t>A.O. Galliera</t>
  </si>
  <si>
    <t>IST</t>
  </si>
  <si>
    <t>Gaslini</t>
  </si>
  <si>
    <t>Lotto 1</t>
  </si>
  <si>
    <t>Lotto 2</t>
  </si>
  <si>
    <t>Lotto 3</t>
  </si>
  <si>
    <t>Lotto 4</t>
  </si>
  <si>
    <t>Lotto 5</t>
  </si>
  <si>
    <t>Suturatrici circolare curve</t>
  </si>
  <si>
    <t>Diametro</t>
  </si>
  <si>
    <t>21-25 mm</t>
  </si>
  <si>
    <t>28 mm</t>
  </si>
  <si>
    <t>29 mm</t>
  </si>
  <si>
    <t>31 mm</t>
  </si>
  <si>
    <t>33 mm</t>
  </si>
  <si>
    <t>Allegato A1</t>
  </si>
  <si>
    <t>Totale Lotti</t>
  </si>
  <si>
    <t>Totale fabbisogno Asl/Azienda</t>
  </si>
  <si>
    <t>Totale quantità lotto</t>
  </si>
  <si>
    <t>Allegato A2</t>
  </si>
  <si>
    <t xml:space="preserve">prezzo base </t>
  </si>
  <si>
    <t>Importo triennale base d'asta</t>
  </si>
  <si>
    <t>Totale quantità triennale lotto</t>
  </si>
  <si>
    <t>Garanzia</t>
  </si>
  <si>
    <t>Totale fabbisogno</t>
  </si>
  <si>
    <t>Prezzo unitario base asta</t>
  </si>
  <si>
    <r>
      <t xml:space="preserve">Gara Suturatrici circolari curve: </t>
    </r>
    <r>
      <rPr>
        <b/>
        <sz val="12"/>
        <rFont val="Arial"/>
        <family val="2"/>
      </rPr>
      <t>FABBISOGNI TRIENNALI PRESUNTI</t>
    </r>
  </si>
  <si>
    <t>%</t>
  </si>
  <si>
    <r>
      <t xml:space="preserve">Gara Suturatrici circolari curve: </t>
    </r>
    <r>
      <rPr>
        <b/>
        <sz val="12"/>
        <rFont val="Arial"/>
        <family val="2"/>
      </rPr>
      <t>prezzi base d'asta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</si>
</sst>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4" fontId="2" fillId="0" borderId="1" xfId="17" applyFont="1" applyBorder="1" applyAlignment="1">
      <alignment horizontal="right" vertical="top" wrapText="1"/>
    </xf>
    <xf numFmtId="9" fontId="0" fillId="0" borderId="0" xfId="0" applyNumberFormat="1" applyAlignment="1">
      <alignment horizontal="center" vertical="top" wrapText="1"/>
    </xf>
    <xf numFmtId="44" fontId="0" fillId="0" borderId="0" xfId="0" applyNumberFormat="1" applyAlignment="1">
      <alignment vertical="top" wrapText="1"/>
    </xf>
    <xf numFmtId="0" fontId="0" fillId="0" borderId="1" xfId="0" applyFont="1" applyBorder="1" applyAlignment="1">
      <alignment vertical="top" wrapText="1"/>
    </xf>
    <xf numFmtId="44" fontId="0" fillId="0" borderId="1" xfId="17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67" fontId="2" fillId="0" borderId="0" xfId="18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3" fontId="0" fillId="0" borderId="0" xfId="18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7" fontId="0" fillId="0" borderId="3" xfId="0" applyNumberFormat="1" applyBorder="1" applyAlignment="1">
      <alignment vertical="top" wrapText="1"/>
    </xf>
    <xf numFmtId="167" fontId="2" fillId="0" borderId="10" xfId="18" applyNumberFormat="1" applyFont="1" applyBorder="1" applyAlignment="1">
      <alignment vertical="top" wrapText="1"/>
    </xf>
    <xf numFmtId="167" fontId="0" fillId="0" borderId="2" xfId="18" applyNumberFormat="1" applyBorder="1" applyAlignment="1">
      <alignment vertical="top" wrapText="1"/>
    </xf>
    <xf numFmtId="1" fontId="2" fillId="0" borderId="8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44" fontId="0" fillId="0" borderId="0" xfId="17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4">
      <selection activeCell="G14" sqref="G14"/>
    </sheetView>
  </sheetViews>
  <sheetFormatPr defaultColWidth="9.140625" defaultRowHeight="12.75"/>
  <cols>
    <col min="1" max="1" width="11.7109375" style="1" customWidth="1"/>
    <col min="2" max="2" width="9.28125" style="1" bestFit="1" customWidth="1"/>
    <col min="3" max="7" width="5.28125" style="1" bestFit="1" customWidth="1"/>
    <col min="8" max="8" width="15.00390625" style="1" bestFit="1" customWidth="1"/>
    <col min="9" max="9" width="11.7109375" style="1" bestFit="1" customWidth="1"/>
    <col min="10" max="10" width="3.7109375" style="1" bestFit="1" customWidth="1"/>
    <col min="11" max="11" width="6.7109375" style="1" bestFit="1" customWidth="1"/>
    <col min="12" max="12" width="8.7109375" style="2" bestFit="1" customWidth="1"/>
    <col min="13" max="13" width="5.7109375" style="1" bestFit="1" customWidth="1"/>
    <col min="14" max="16384" width="9.140625" style="1" customWidth="1"/>
  </cols>
  <sheetData>
    <row r="1" ht="13.5" thickBot="1"/>
    <row r="2" spans="1:12" s="3" customFormat="1" ht="38.25">
      <c r="A2" s="13" t="s">
        <v>14</v>
      </c>
      <c r="B2" s="14" t="s">
        <v>15</v>
      </c>
      <c r="C2" s="15" t="s">
        <v>0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6" t="s">
        <v>24</v>
      </c>
    </row>
    <row r="3" spans="1:12" ht="21" customHeight="1">
      <c r="A3" s="17" t="s">
        <v>9</v>
      </c>
      <c r="B3" s="6" t="s">
        <v>16</v>
      </c>
      <c r="C3" s="7">
        <v>21</v>
      </c>
      <c r="D3" s="7">
        <f>6+9+3</f>
        <v>18</v>
      </c>
      <c r="E3" s="8">
        <f>18+48+6</f>
        <v>72</v>
      </c>
      <c r="F3" s="7">
        <v>18</v>
      </c>
      <c r="G3" s="7">
        <f>12+21</f>
        <v>33</v>
      </c>
      <c r="H3" s="7">
        <v>12</v>
      </c>
      <c r="I3" s="7">
        <v>36</v>
      </c>
      <c r="J3" s="7">
        <f>12+3</f>
        <v>15</v>
      </c>
      <c r="K3" s="7">
        <f>9+9</f>
        <v>18</v>
      </c>
      <c r="L3" s="18">
        <f aca="true" t="shared" si="0" ref="L3:L8">SUM(C3:K3)</f>
        <v>243</v>
      </c>
    </row>
    <row r="4" spans="1:12" ht="21" customHeight="1">
      <c r="A4" s="19" t="s">
        <v>10</v>
      </c>
      <c r="B4" s="9" t="s">
        <v>17</v>
      </c>
      <c r="C4" s="40">
        <v>13</v>
      </c>
      <c r="D4" s="10">
        <v>36</v>
      </c>
      <c r="E4" s="11"/>
      <c r="F4" s="40">
        <v>6</v>
      </c>
      <c r="G4" s="40">
        <v>34</v>
      </c>
      <c r="H4" s="10"/>
      <c r="I4" s="10">
        <v>30</v>
      </c>
      <c r="J4" s="10">
        <v>22</v>
      </c>
      <c r="K4" s="10"/>
      <c r="L4" s="20">
        <f t="shared" si="0"/>
        <v>141</v>
      </c>
    </row>
    <row r="5" spans="1:12" ht="21" customHeight="1">
      <c r="A5" s="19" t="s">
        <v>11</v>
      </c>
      <c r="B5" s="9" t="s">
        <v>18</v>
      </c>
      <c r="C5" s="40">
        <v>34</v>
      </c>
      <c r="D5" s="10">
        <f>3+36</f>
        <v>39</v>
      </c>
      <c r="E5" s="11">
        <f>27+42</f>
        <v>69</v>
      </c>
      <c r="F5" s="40">
        <v>15</v>
      </c>
      <c r="G5" s="40">
        <v>91</v>
      </c>
      <c r="H5" s="10">
        <v>102</v>
      </c>
      <c r="I5" s="10"/>
      <c r="J5" s="10">
        <v>19</v>
      </c>
      <c r="K5" s="10">
        <v>9</v>
      </c>
      <c r="L5" s="41">
        <f t="shared" si="0"/>
        <v>378</v>
      </c>
    </row>
    <row r="6" spans="1:12" ht="21" customHeight="1">
      <c r="A6" s="19" t="s">
        <v>12</v>
      </c>
      <c r="B6" s="9" t="s">
        <v>19</v>
      </c>
      <c r="C6" s="40">
        <v>19</v>
      </c>
      <c r="D6" s="10">
        <f>21+24</f>
        <v>45</v>
      </c>
      <c r="E6" s="11"/>
      <c r="F6" s="40">
        <v>9</v>
      </c>
      <c r="G6" s="40">
        <v>52</v>
      </c>
      <c r="H6" s="10"/>
      <c r="I6" s="10">
        <v>72</v>
      </c>
      <c r="J6" s="10">
        <v>19</v>
      </c>
      <c r="K6" s="10"/>
      <c r="L6" s="41">
        <f t="shared" si="0"/>
        <v>216</v>
      </c>
    </row>
    <row r="7" spans="1:12" ht="21" customHeight="1">
      <c r="A7" s="19" t="s">
        <v>13</v>
      </c>
      <c r="B7" s="9" t="s">
        <v>20</v>
      </c>
      <c r="C7" s="10">
        <v>12</v>
      </c>
      <c r="D7" s="10">
        <f>3+3+24</f>
        <v>30</v>
      </c>
      <c r="E7" s="11">
        <v>6</v>
      </c>
      <c r="F7" s="10">
        <v>21</v>
      </c>
      <c r="G7" s="10">
        <v>210</v>
      </c>
      <c r="H7" s="10">
        <v>72</v>
      </c>
      <c r="I7" s="10">
        <v>3</v>
      </c>
      <c r="J7" s="10">
        <v>3</v>
      </c>
      <c r="K7" s="10"/>
      <c r="L7" s="20">
        <f t="shared" si="0"/>
        <v>357</v>
      </c>
    </row>
    <row r="8" spans="1:12" s="2" customFormat="1" ht="39.75" customHeight="1" thickBot="1">
      <c r="A8" s="21" t="s">
        <v>23</v>
      </c>
      <c r="B8" s="22"/>
      <c r="C8" s="22">
        <f aca="true" t="shared" si="1" ref="C8:K8">SUM(C3:C7)</f>
        <v>99</v>
      </c>
      <c r="D8" s="22">
        <f t="shared" si="1"/>
        <v>168</v>
      </c>
      <c r="E8" s="23">
        <f t="shared" si="1"/>
        <v>147</v>
      </c>
      <c r="F8" s="22">
        <f t="shared" si="1"/>
        <v>69</v>
      </c>
      <c r="G8" s="22">
        <f t="shared" si="1"/>
        <v>420</v>
      </c>
      <c r="H8" s="22">
        <f t="shared" si="1"/>
        <v>186</v>
      </c>
      <c r="I8" s="22">
        <f t="shared" si="1"/>
        <v>141</v>
      </c>
      <c r="J8" s="22">
        <f t="shared" si="1"/>
        <v>78</v>
      </c>
      <c r="K8" s="22">
        <f t="shared" si="1"/>
        <v>27</v>
      </c>
      <c r="L8" s="24">
        <f t="shared" si="0"/>
        <v>1335</v>
      </c>
    </row>
    <row r="9" spans="1:12" s="2" customFormat="1" ht="39.75" customHeight="1">
      <c r="A9" s="37"/>
      <c r="B9" s="37"/>
      <c r="C9" s="37"/>
      <c r="D9" s="37"/>
      <c r="E9" s="39"/>
      <c r="F9" s="37"/>
      <c r="G9" s="37"/>
      <c r="H9" s="37"/>
      <c r="I9" s="37"/>
      <c r="J9" s="37"/>
      <c r="K9" s="37"/>
      <c r="L9" s="37"/>
    </row>
    <row r="10" ht="12.75">
      <c r="M10" s="1" t="s">
        <v>33</v>
      </c>
    </row>
    <row r="11" spans="2:13" s="34" customFormat="1" ht="12.75">
      <c r="B11" s="27" t="s">
        <v>17</v>
      </c>
      <c r="C11" s="35">
        <f>C14*M11</f>
        <v>12.571428571428571</v>
      </c>
      <c r="D11" s="34">
        <v>36</v>
      </c>
      <c r="F11" s="36">
        <f>F14*M11</f>
        <v>5.7142857142857135</v>
      </c>
      <c r="G11" s="36">
        <f>G14*M11</f>
        <v>33.714285714285715</v>
      </c>
      <c r="I11" s="34">
        <v>30</v>
      </c>
      <c r="J11" s="34">
        <v>22</v>
      </c>
      <c r="L11" s="37">
        <f>D11+E11+H11+I11+J11+K11</f>
        <v>88</v>
      </c>
      <c r="M11" s="38">
        <f>L11/L14</f>
        <v>0.19047619047619047</v>
      </c>
    </row>
    <row r="12" spans="2:13" s="34" customFormat="1" ht="12.75">
      <c r="B12" s="27" t="s">
        <v>18</v>
      </c>
      <c r="C12" s="35">
        <f>C14*M12</f>
        <v>34</v>
      </c>
      <c r="D12" s="34">
        <f>3+36</f>
        <v>39</v>
      </c>
      <c r="E12" s="34">
        <f>27+42</f>
        <v>69</v>
      </c>
      <c r="F12" s="36">
        <f>F14*M12</f>
        <v>15.454545454545453</v>
      </c>
      <c r="G12" s="36">
        <f>M12*G14</f>
        <v>91.18181818181817</v>
      </c>
      <c r="H12" s="34">
        <v>102</v>
      </c>
      <c r="J12" s="34">
        <v>19</v>
      </c>
      <c r="K12" s="34">
        <v>9</v>
      </c>
      <c r="L12" s="37">
        <f>D12+E12+H12+I12+J12+K12</f>
        <v>238</v>
      </c>
      <c r="M12" s="38">
        <f>L12/L14</f>
        <v>0.5151515151515151</v>
      </c>
    </row>
    <row r="13" spans="2:13" s="34" customFormat="1" ht="12.75">
      <c r="B13" s="27" t="s">
        <v>19</v>
      </c>
      <c r="C13" s="35">
        <f>C14*M13</f>
        <v>19.42857142857143</v>
      </c>
      <c r="D13" s="34">
        <f>21+24</f>
        <v>45</v>
      </c>
      <c r="F13" s="36">
        <f>F14*M13</f>
        <v>8.831168831168831</v>
      </c>
      <c r="G13" s="36">
        <f>G14*M13</f>
        <v>52.103896103896105</v>
      </c>
      <c r="I13" s="34">
        <v>72</v>
      </c>
      <c r="J13" s="34">
        <v>19</v>
      </c>
      <c r="L13" s="37">
        <f>D13+E13+H13+I13+J13+K13</f>
        <v>136</v>
      </c>
      <c r="M13" s="38">
        <f>L13/L14</f>
        <v>0.2943722943722944</v>
      </c>
    </row>
    <row r="14" spans="3:12" s="34" customFormat="1" ht="12.75">
      <c r="C14" s="35">
        <v>66</v>
      </c>
      <c r="D14" s="34">
        <f>SUM(D11:D11)</f>
        <v>36</v>
      </c>
      <c r="E14" s="34">
        <f>SUM(E11:E11)</f>
        <v>0</v>
      </c>
      <c r="F14" s="37">
        <v>30</v>
      </c>
      <c r="G14" s="37">
        <v>177</v>
      </c>
      <c r="H14" s="34">
        <f>SUM(H11:H11)</f>
        <v>0</v>
      </c>
      <c r="I14" s="34">
        <f>SUM(I11:I11)</f>
        <v>30</v>
      </c>
      <c r="J14" s="34">
        <f>SUM(J11:J11)</f>
        <v>22</v>
      </c>
      <c r="K14" s="34">
        <f>SUM(K11:K11)</f>
        <v>0</v>
      </c>
      <c r="L14" s="37">
        <f>SUM(L11:L13)</f>
        <v>462</v>
      </c>
    </row>
    <row r="15" s="34" customFormat="1" ht="12.75">
      <c r="L15" s="37"/>
    </row>
    <row r="16" s="34" customFormat="1" ht="12.75">
      <c r="L16" s="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L10"/>
    </sheetView>
  </sheetViews>
  <sheetFormatPr defaultColWidth="9.140625" defaultRowHeight="12.75"/>
  <cols>
    <col min="1" max="1" width="12.00390625" style="0" customWidth="1"/>
  </cols>
  <sheetData>
    <row r="1" spans="1:12" s="25" customFormat="1" ht="19.5" customHeight="1">
      <c r="A1" s="48" t="s">
        <v>21</v>
      </c>
      <c r="B1" s="48"/>
      <c r="L1" s="26"/>
    </row>
    <row r="2" spans="1:12" s="25" customFormat="1" ht="17.25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3.5" thickBot="1"/>
    <row r="4" spans="1:12" s="3" customFormat="1" ht="38.25">
      <c r="A4" s="13" t="s">
        <v>14</v>
      </c>
      <c r="B4" s="14" t="s">
        <v>15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6" t="s">
        <v>24</v>
      </c>
    </row>
    <row r="5" spans="1:12" s="1" customFormat="1" ht="21" customHeight="1">
      <c r="A5" s="17" t="s">
        <v>9</v>
      </c>
      <c r="B5" s="6" t="s">
        <v>16</v>
      </c>
      <c r="C5" s="42">
        <f>'Fabbis annuale'!C3*3</f>
        <v>63</v>
      </c>
      <c r="D5" s="42">
        <f>'Fabbis annuale'!D3*3</f>
        <v>54</v>
      </c>
      <c r="E5" s="42">
        <f>'Fabbis annuale'!E3*3</f>
        <v>216</v>
      </c>
      <c r="F5" s="42">
        <f>'Fabbis annuale'!F3*3</f>
        <v>54</v>
      </c>
      <c r="G5" s="42">
        <f>'Fabbis annuale'!G3*3</f>
        <v>99</v>
      </c>
      <c r="H5" s="42">
        <f>'Fabbis annuale'!H3*3</f>
        <v>36</v>
      </c>
      <c r="I5" s="42">
        <f>'Fabbis annuale'!I3*3</f>
        <v>108</v>
      </c>
      <c r="J5" s="42">
        <f>'Fabbis annuale'!J3*3</f>
        <v>45</v>
      </c>
      <c r="K5" s="42">
        <f>'Fabbis annuale'!K3*3</f>
        <v>54</v>
      </c>
      <c r="L5" s="43">
        <f aca="true" t="shared" si="0" ref="L5:L10">SUM(C5:K5)</f>
        <v>729</v>
      </c>
    </row>
    <row r="6" spans="1:12" s="1" customFormat="1" ht="21" customHeight="1">
      <c r="A6" s="19" t="s">
        <v>10</v>
      </c>
      <c r="B6" s="9" t="s">
        <v>17</v>
      </c>
      <c r="C6" s="42">
        <f>'Fabbis annuale'!C4*3</f>
        <v>39</v>
      </c>
      <c r="D6" s="42">
        <f>'Fabbis annuale'!D4*3</f>
        <v>108</v>
      </c>
      <c r="E6" s="42">
        <f>'Fabbis annuale'!E4*3</f>
        <v>0</v>
      </c>
      <c r="F6" s="42">
        <f>'Fabbis annuale'!F4*3</f>
        <v>18</v>
      </c>
      <c r="G6" s="42">
        <f>'Fabbis annuale'!G4*3</f>
        <v>102</v>
      </c>
      <c r="H6" s="42">
        <f>'Fabbis annuale'!H4*3</f>
        <v>0</v>
      </c>
      <c r="I6" s="42">
        <f>'Fabbis annuale'!I4*3</f>
        <v>90</v>
      </c>
      <c r="J6" s="42">
        <f>'Fabbis annuale'!J4*3</f>
        <v>66</v>
      </c>
      <c r="K6" s="42">
        <f>'Fabbis annuale'!K4*3</f>
        <v>0</v>
      </c>
      <c r="L6" s="44">
        <f t="shared" si="0"/>
        <v>423</v>
      </c>
    </row>
    <row r="7" spans="1:12" s="1" customFormat="1" ht="21" customHeight="1">
      <c r="A7" s="19" t="s">
        <v>11</v>
      </c>
      <c r="B7" s="9" t="s">
        <v>18</v>
      </c>
      <c r="C7" s="42">
        <f>'Fabbis annuale'!C5*3</f>
        <v>102</v>
      </c>
      <c r="D7" s="42">
        <f>'Fabbis annuale'!D5*3</f>
        <v>117</v>
      </c>
      <c r="E7" s="42">
        <f>'Fabbis annuale'!E5*3</f>
        <v>207</v>
      </c>
      <c r="F7" s="42">
        <f>'Fabbis annuale'!F5*3</f>
        <v>45</v>
      </c>
      <c r="G7" s="42">
        <f>'Fabbis annuale'!G5*3</f>
        <v>273</v>
      </c>
      <c r="H7" s="42">
        <f>'Fabbis annuale'!H5*3</f>
        <v>306</v>
      </c>
      <c r="I7" s="42">
        <f>'Fabbis annuale'!I5*3</f>
        <v>0</v>
      </c>
      <c r="J7" s="42">
        <f>'Fabbis annuale'!J5*3</f>
        <v>57</v>
      </c>
      <c r="K7" s="42">
        <f>'Fabbis annuale'!K5*3</f>
        <v>27</v>
      </c>
      <c r="L7" s="44">
        <f t="shared" si="0"/>
        <v>1134</v>
      </c>
    </row>
    <row r="8" spans="1:12" s="1" customFormat="1" ht="21" customHeight="1">
      <c r="A8" s="19" t="s">
        <v>12</v>
      </c>
      <c r="B8" s="9" t="s">
        <v>19</v>
      </c>
      <c r="C8" s="42">
        <f>'Fabbis annuale'!C6*3</f>
        <v>57</v>
      </c>
      <c r="D8" s="42">
        <f>'Fabbis annuale'!D6*3</f>
        <v>135</v>
      </c>
      <c r="E8" s="42">
        <f>'Fabbis annuale'!E6*3</f>
        <v>0</v>
      </c>
      <c r="F8" s="42">
        <f>'Fabbis annuale'!F6*3</f>
        <v>27</v>
      </c>
      <c r="G8" s="42">
        <f>'Fabbis annuale'!G6*3</f>
        <v>156</v>
      </c>
      <c r="H8" s="42">
        <f>'Fabbis annuale'!H6*3</f>
        <v>0</v>
      </c>
      <c r="I8" s="42">
        <f>'Fabbis annuale'!I6*3</f>
        <v>216</v>
      </c>
      <c r="J8" s="42">
        <f>'Fabbis annuale'!J6*3</f>
        <v>57</v>
      </c>
      <c r="K8" s="42">
        <f>'Fabbis annuale'!K6*3</f>
        <v>0</v>
      </c>
      <c r="L8" s="44">
        <f t="shared" si="0"/>
        <v>648</v>
      </c>
    </row>
    <row r="9" spans="1:12" s="1" customFormat="1" ht="21" customHeight="1">
      <c r="A9" s="19" t="s">
        <v>13</v>
      </c>
      <c r="B9" s="9" t="s">
        <v>20</v>
      </c>
      <c r="C9" s="42">
        <f>'Fabbis annuale'!C7*3</f>
        <v>36</v>
      </c>
      <c r="D9" s="42">
        <f>'Fabbis annuale'!D7*3</f>
        <v>90</v>
      </c>
      <c r="E9" s="42">
        <f>'Fabbis annuale'!E7*3</f>
        <v>18</v>
      </c>
      <c r="F9" s="42">
        <f>'Fabbis annuale'!F7*3</f>
        <v>63</v>
      </c>
      <c r="G9" s="42">
        <f>'Fabbis annuale'!G7*3</f>
        <v>630</v>
      </c>
      <c r="H9" s="42">
        <f>'Fabbis annuale'!H7*3</f>
        <v>216</v>
      </c>
      <c r="I9" s="42">
        <f>'Fabbis annuale'!I7*3</f>
        <v>9</v>
      </c>
      <c r="J9" s="42">
        <f>'Fabbis annuale'!J7*3</f>
        <v>9</v>
      </c>
      <c r="K9" s="42">
        <f>'Fabbis annuale'!K7*3</f>
        <v>0</v>
      </c>
      <c r="L9" s="44">
        <f t="shared" si="0"/>
        <v>1071</v>
      </c>
    </row>
    <row r="10" spans="1:12" s="2" customFormat="1" ht="39" customHeight="1" thickBot="1">
      <c r="A10" s="21" t="s">
        <v>30</v>
      </c>
      <c r="B10" s="22"/>
      <c r="C10" s="22">
        <f aca="true" t="shared" si="1" ref="C10:K10">SUM(C5:C9)</f>
        <v>297</v>
      </c>
      <c r="D10" s="22">
        <f t="shared" si="1"/>
        <v>504</v>
      </c>
      <c r="E10" s="23">
        <f t="shared" si="1"/>
        <v>441</v>
      </c>
      <c r="F10" s="22">
        <f t="shared" si="1"/>
        <v>207</v>
      </c>
      <c r="G10" s="22">
        <f t="shared" si="1"/>
        <v>1260</v>
      </c>
      <c r="H10" s="22">
        <f t="shared" si="1"/>
        <v>558</v>
      </c>
      <c r="I10" s="22">
        <f t="shared" si="1"/>
        <v>423</v>
      </c>
      <c r="J10" s="22">
        <f t="shared" si="1"/>
        <v>234</v>
      </c>
      <c r="K10" s="22">
        <f t="shared" si="1"/>
        <v>81</v>
      </c>
      <c r="L10" s="24">
        <f t="shared" si="0"/>
        <v>4005</v>
      </c>
    </row>
  </sheetData>
  <mergeCells count="2">
    <mergeCell ref="A2:L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E11" sqref="A1:E11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4" width="14.8515625" style="0" customWidth="1"/>
    <col min="5" max="5" width="16.8515625" style="0" customWidth="1"/>
    <col min="7" max="8" width="10.8515625" style="0" bestFit="1" customWidth="1"/>
  </cols>
  <sheetData>
    <row r="1" spans="1:13" s="25" customFormat="1" ht="19.5" customHeight="1">
      <c r="A1" s="48" t="s">
        <v>25</v>
      </c>
      <c r="B1" s="48"/>
      <c r="M1" s="26"/>
    </row>
    <row r="2" spans="1:5" s="25" customFormat="1" ht="17.25" customHeight="1">
      <c r="A2" s="47" t="s">
        <v>34</v>
      </c>
      <c r="B2" s="47"/>
      <c r="C2" s="47"/>
      <c r="D2" s="47"/>
      <c r="E2" s="47"/>
    </row>
    <row r="4" spans="7:8" ht="12.75">
      <c r="G4" s="49" t="s">
        <v>29</v>
      </c>
      <c r="H4" s="49"/>
    </row>
    <row r="5" spans="1:8" s="3" customFormat="1" ht="30" customHeight="1">
      <c r="A5" s="4" t="s">
        <v>14</v>
      </c>
      <c r="B5" s="4" t="s">
        <v>15</v>
      </c>
      <c r="C5" s="5" t="s">
        <v>28</v>
      </c>
      <c r="D5" s="5" t="s">
        <v>31</v>
      </c>
      <c r="E5" s="5" t="s">
        <v>27</v>
      </c>
      <c r="G5" s="30">
        <v>0.02</v>
      </c>
      <c r="H5" s="30">
        <v>0.01</v>
      </c>
    </row>
    <row r="6" spans="1:8" s="1" customFormat="1" ht="21" customHeight="1">
      <c r="A6" s="28" t="s">
        <v>9</v>
      </c>
      <c r="B6" s="28" t="s">
        <v>16</v>
      </c>
      <c r="C6" s="32">
        <f>'All. A1'!L5</f>
        <v>729</v>
      </c>
      <c r="D6" s="33">
        <v>400</v>
      </c>
      <c r="E6" s="29">
        <f>C6*D6</f>
        <v>291600</v>
      </c>
      <c r="G6" s="31">
        <f>E6*G5</f>
        <v>5832</v>
      </c>
      <c r="H6" s="31">
        <f>G6/2</f>
        <v>2916</v>
      </c>
    </row>
    <row r="7" spans="1:8" s="1" customFormat="1" ht="21" customHeight="1">
      <c r="A7" s="28" t="s">
        <v>10</v>
      </c>
      <c r="B7" s="28" t="s">
        <v>17</v>
      </c>
      <c r="C7" s="32">
        <f>'All. A1'!L6</f>
        <v>423</v>
      </c>
      <c r="D7" s="33">
        <v>400</v>
      </c>
      <c r="E7" s="29">
        <f>C7*D7</f>
        <v>169200</v>
      </c>
      <c r="G7" s="31">
        <f>E7*G5</f>
        <v>3384</v>
      </c>
      <c r="H7" s="31">
        <f>G7/2</f>
        <v>1692</v>
      </c>
    </row>
    <row r="8" spans="1:8" s="1" customFormat="1" ht="21" customHeight="1">
      <c r="A8" s="28" t="s">
        <v>11</v>
      </c>
      <c r="B8" s="28" t="s">
        <v>18</v>
      </c>
      <c r="C8" s="45">
        <f>'All. A1'!L7</f>
        <v>1134</v>
      </c>
      <c r="D8" s="33">
        <v>400</v>
      </c>
      <c r="E8" s="29">
        <f>C8*D8</f>
        <v>453600</v>
      </c>
      <c r="G8" s="31">
        <f>E8*G5</f>
        <v>9072</v>
      </c>
      <c r="H8" s="31">
        <f>G8/2</f>
        <v>4536</v>
      </c>
    </row>
    <row r="9" spans="1:8" s="1" customFormat="1" ht="21" customHeight="1">
      <c r="A9" s="28" t="s">
        <v>12</v>
      </c>
      <c r="B9" s="28" t="s">
        <v>19</v>
      </c>
      <c r="C9" s="45">
        <f>'All. A1'!L8</f>
        <v>648</v>
      </c>
      <c r="D9" s="33">
        <v>400</v>
      </c>
      <c r="E9" s="29">
        <f>C9*D9</f>
        <v>259200</v>
      </c>
      <c r="G9" s="31">
        <f>E9*G5</f>
        <v>5184</v>
      </c>
      <c r="H9" s="31">
        <f>G9/2</f>
        <v>2592</v>
      </c>
    </row>
    <row r="10" spans="1:8" s="1" customFormat="1" ht="21" customHeight="1">
      <c r="A10" s="28" t="s">
        <v>13</v>
      </c>
      <c r="B10" s="28" t="s">
        <v>20</v>
      </c>
      <c r="C10" s="32">
        <f>'All. A1'!L9</f>
        <v>1071</v>
      </c>
      <c r="D10" s="33">
        <v>400</v>
      </c>
      <c r="E10" s="29">
        <f>C10*D10</f>
        <v>428400</v>
      </c>
      <c r="G10" s="31">
        <f>E10*G5</f>
        <v>8568</v>
      </c>
      <c r="H10" s="31">
        <f>G10/2</f>
        <v>4284</v>
      </c>
    </row>
    <row r="11" spans="1:5" s="2" customFormat="1" ht="30.75" customHeight="1">
      <c r="A11" s="12" t="s">
        <v>22</v>
      </c>
      <c r="B11" s="12"/>
      <c r="C11" s="12">
        <f>SUM(C6:C10)</f>
        <v>4005</v>
      </c>
      <c r="D11" s="12"/>
      <c r="E11" s="29">
        <f>SUM(E6:E10)</f>
        <v>1602000</v>
      </c>
    </row>
    <row r="13" spans="1:2" ht="12.75">
      <c r="A13" s="27" t="s">
        <v>26</v>
      </c>
      <c r="B13" s="46">
        <v>400</v>
      </c>
    </row>
  </sheetData>
  <mergeCells count="3">
    <mergeCell ref="A1:B1"/>
    <mergeCell ref="A2:E2"/>
    <mergeCell ref="G4:H4"/>
  </mergeCells>
  <printOptions/>
  <pageMargins left="0.25" right="0.29" top="1" bottom="1" header="0.5" footer="0.5"/>
  <pageSetup horizontalDpi="600" verticalDpi="600" orientation="landscape" paperSize="9" scale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burlandop</dc:creator>
  <cp:keywords/>
  <dc:description/>
  <cp:lastModifiedBy>gaglioloi</cp:lastModifiedBy>
  <cp:lastPrinted>2010-04-07T08:58:54Z</cp:lastPrinted>
  <dcterms:created xsi:type="dcterms:W3CDTF">2010-03-11T07:55:47Z</dcterms:created>
  <dcterms:modified xsi:type="dcterms:W3CDTF">2010-04-07T08:59:12Z</dcterms:modified>
  <cp:category/>
  <cp:version/>
  <cp:contentType/>
  <cp:contentStatus/>
</cp:coreProperties>
</file>